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Kernprocessen\Ondersteunend\Congresbureau\2022\Hersteldag 2022\"/>
    </mc:Choice>
  </mc:AlternateContent>
  <bookViews>
    <workbookView xWindow="120" yWindow="72" windowWidth="19020" windowHeight="11388"/>
  </bookViews>
  <sheets>
    <sheet name="Hersteldag groepsinschrijving" sheetId="1" r:id="rId1"/>
    <sheet name="Blad1" sheetId="2" r:id="rId2"/>
  </sheets>
  <definedNames>
    <definedName name="_xlnm.Print_Area" localSheetId="0">'Hersteldag groepsinschrijving'!$A$1:$L$27</definedName>
  </definedNames>
  <calcPr calcId="162913"/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/>
  <c r="A18" i="1"/>
  <c r="A17" i="1"/>
  <c r="A16" i="1"/>
  <c r="A14" i="1"/>
  <c r="A15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A64" i="1" l="1"/>
  <c r="A63" i="1"/>
  <c r="A52" i="1"/>
  <c r="A53" i="1"/>
  <c r="A54" i="1"/>
  <c r="A55" i="1"/>
  <c r="A56" i="1"/>
  <c r="A57" i="1"/>
  <c r="A58" i="1"/>
  <c r="A59" i="1"/>
  <c r="A60" i="1"/>
  <c r="A61" i="1"/>
  <c r="A6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B64" i="1" l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4" i="1"/>
  <c r="B45" i="1"/>
  <c r="B43" i="1"/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B42" i="1" l="1"/>
  <c r="B41" i="1"/>
  <c r="B40" i="1"/>
  <c r="B39" i="1"/>
  <c r="B38" i="1"/>
  <c r="B37" i="1"/>
  <c r="B36" i="1"/>
  <c r="B35" i="1"/>
  <c r="B34" i="1"/>
  <c r="B33" i="1"/>
  <c r="B32" i="1"/>
  <c r="B31" i="1"/>
  <c r="B30" i="1"/>
  <c r="B28" i="1"/>
  <c r="B29" i="1"/>
  <c r="C16" i="1"/>
  <c r="E3" i="1" l="1"/>
</calcChain>
</file>

<file path=xl/comments1.xml><?xml version="1.0" encoding="utf-8"?>
<comments xmlns="http://schemas.openxmlformats.org/spreadsheetml/2006/main">
  <authors>
    <author>Karina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contactpersoon = diegene die de informatie en documenten zal toegezonden krijgen</t>
        </r>
      </text>
    </comment>
  </commentList>
</comments>
</file>

<file path=xl/sharedStrings.xml><?xml version="1.0" encoding="utf-8"?>
<sst xmlns="http://schemas.openxmlformats.org/spreadsheetml/2006/main" count="38" uniqueCount="32">
  <si>
    <t>Totaal te betalen inschrijvingen</t>
  </si>
  <si>
    <t>Contactpersoon:</t>
  </si>
  <si>
    <t>Naam</t>
  </si>
  <si>
    <t>Voornaam</t>
  </si>
  <si>
    <t>Organisatie</t>
  </si>
  <si>
    <t>Straat</t>
  </si>
  <si>
    <t>Nr</t>
  </si>
  <si>
    <t>Postcode</t>
  </si>
  <si>
    <t>Gemeente</t>
  </si>
  <si>
    <t>E-mail</t>
  </si>
  <si>
    <t>Nr.</t>
  </si>
  <si>
    <t>Groepsnaam</t>
  </si>
  <si>
    <t>Functie</t>
  </si>
  <si>
    <t>E-mailadres</t>
  </si>
  <si>
    <t>Voorbeeld</t>
  </si>
  <si>
    <t>Heuvelmans</t>
  </si>
  <si>
    <t>Anja</t>
  </si>
  <si>
    <t>anja@salamander.be</t>
  </si>
  <si>
    <t>verpleegkundige</t>
  </si>
  <si>
    <t>Wie</t>
  </si>
  <si>
    <t>Telefoon/gsm</t>
  </si>
  <si>
    <t>Centrum De Salamander</t>
  </si>
  <si>
    <t>herstel@steunpuntgg.be</t>
  </si>
  <si>
    <r>
      <t xml:space="preserve">TOELICHTING
</t>
    </r>
    <r>
      <rPr>
        <b/>
        <sz val="12"/>
        <color theme="1"/>
        <rFont val="Calibri"/>
        <family val="2"/>
        <scheme val="minor"/>
      </rPr>
      <t>Schrijf alleen in de groene delen. 
Laat geen lege rijen tussen twee inschrijvingen.
Groepsinschrijving kan vanaf 5 personen.</t>
    </r>
  </si>
  <si>
    <t>Wat/vul de keuze in</t>
  </si>
  <si>
    <t>ALLES INGEVULD?
1. Geef het document een nieuwe naam hersteldag2022_NAAM.xls
2. Mail het naar:</t>
  </si>
  <si>
    <t>standhouder</t>
  </si>
  <si>
    <t>patiënt/cliënt/familie/ervaringswerker</t>
  </si>
  <si>
    <t>individueel groepslid</t>
  </si>
  <si>
    <t>spreker</t>
  </si>
  <si>
    <t>incl. btw</t>
  </si>
  <si>
    <t>btw-nummer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</si>
</sst>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6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 tint="-0.249977111117893"/>
      </bottom>
      <diagonal/>
    </border>
    <border>
      <left style="thin">
        <color indexed="64"/>
      </left>
      <right style="thin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9">
    <xf numFmtId="0" fontId="0" fillId="0" borderId="0" xfId="0"/>
    <xf numFmtId="0" fontId="6" fillId="0" borderId="0" xfId="2" applyFont="1" applyAlignment="1" applyProtection="1">
      <alignment horizontal="center"/>
    </xf>
    <xf numFmtId="0" fontId="6" fillId="0" borderId="0" xfId="2" applyFont="1" applyAlignment="1" applyProtection="1">
      <alignment horizontal="left"/>
    </xf>
    <xf numFmtId="0" fontId="4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2" applyFont="1" applyFill="1" applyAlignment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7" fillId="2" borderId="3" xfId="2" applyFont="1" applyFill="1" applyBorder="1" applyAlignment="1" applyProtection="1">
      <alignment horizontal="center" wrapText="1"/>
      <protection locked="0"/>
    </xf>
    <xf numFmtId="0" fontId="7" fillId="2" borderId="3" xfId="2" applyFont="1" applyFill="1" applyBorder="1" applyAlignment="1" applyProtection="1">
      <alignment horizontal="left" wrapText="1"/>
      <protection locked="0"/>
    </xf>
    <xf numFmtId="0" fontId="7" fillId="2" borderId="1" xfId="2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2" fontId="5" fillId="0" borderId="0" xfId="0" applyNumberFormat="1" applyFont="1"/>
    <xf numFmtId="0" fontId="0" fillId="0" borderId="6" xfId="0" applyBorder="1" applyAlignment="1">
      <alignment horizontal="center" vertical="center"/>
    </xf>
    <xf numFmtId="49" fontId="4" fillId="0" borderId="0" xfId="0" applyNumberFormat="1" applyFont="1" applyAlignment="1" applyProtection="1">
      <alignment wrapText="1"/>
      <protection locked="0"/>
    </xf>
    <xf numFmtId="0" fontId="8" fillId="0" borderId="0" xfId="2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7" fillId="0" borderId="4" xfId="2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7" fillId="0" borderId="4" xfId="2" applyFont="1" applyFill="1" applyBorder="1" applyAlignment="1" applyProtection="1">
      <alignment vertical="top"/>
      <protection locked="0"/>
    </xf>
    <xf numFmtId="49" fontId="9" fillId="0" borderId="5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7" fillId="0" borderId="13" xfId="2" applyFont="1" applyFill="1" applyBorder="1" applyProtection="1"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49" fontId="9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Protection="1">
      <protection locked="0"/>
    </xf>
    <xf numFmtId="0" fontId="14" fillId="0" borderId="0" xfId="2" quotePrefix="1" applyFont="1" applyFill="1" applyBorder="1" applyAlignment="1" applyProtection="1">
      <alignment horizontal="center" vertical="center" wrapText="1"/>
      <protection locked="0"/>
    </xf>
    <xf numFmtId="0" fontId="14" fillId="0" borderId="0" xfId="2" quotePrefix="1" applyFont="1" applyFill="1" applyBorder="1" applyAlignment="1" applyProtection="1">
      <alignment horizontal="center" vertical="center"/>
      <protection locked="0"/>
    </xf>
    <xf numFmtId="49" fontId="14" fillId="0" borderId="0" xfId="2" quotePrefix="1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/>
    <xf numFmtId="2" fontId="5" fillId="0" borderId="0" xfId="0" applyNumberFormat="1" applyFont="1" applyBorder="1"/>
    <xf numFmtId="0" fontId="2" fillId="0" borderId="0" xfId="1" applyBorder="1" applyAlignment="1" applyProtection="1">
      <alignment horizontal="center" vertical="center"/>
      <protection locked="0"/>
    </xf>
    <xf numFmtId="0" fontId="6" fillId="3" borderId="0" xfId="2" applyFont="1" applyFill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6" fillId="3" borderId="14" xfId="2" applyFont="1" applyFill="1" applyBorder="1" applyProtection="1">
      <protection locked="0"/>
    </xf>
    <xf numFmtId="0" fontId="6" fillId="3" borderId="14" xfId="2" applyFont="1" applyFill="1" applyBorder="1" applyAlignment="1" applyProtection="1">
      <alignment horizontal="left"/>
    </xf>
    <xf numFmtId="0" fontId="6" fillId="0" borderId="14" xfId="2" applyFont="1" applyBorder="1" applyAlignment="1" applyProtection="1">
      <alignment horizontal="center"/>
    </xf>
    <xf numFmtId="4" fontId="5" fillId="0" borderId="0" xfId="0" applyNumberFormat="1" applyFont="1" applyBorder="1" applyProtection="1"/>
    <xf numFmtId="4" fontId="4" fillId="0" borderId="0" xfId="0" applyNumberFormat="1" applyFont="1" applyBorder="1" applyProtection="1">
      <protection locked="0"/>
    </xf>
    <xf numFmtId="0" fontId="6" fillId="2" borderId="2" xfId="2" applyFont="1" applyFill="1" applyBorder="1" applyAlignment="1" applyProtection="1">
      <alignment horizontal="center"/>
      <protection locked="0"/>
    </xf>
    <xf numFmtId="0" fontId="6" fillId="2" borderId="3" xfId="2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6" fillId="3" borderId="16" xfId="2" applyFont="1" applyFill="1" applyBorder="1" applyAlignment="1" applyProtection="1">
      <alignment horizontal="left"/>
      <protection locked="0"/>
    </xf>
    <xf numFmtId="0" fontId="6" fillId="3" borderId="17" xfId="2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2" fillId="0" borderId="15" xfId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/>
    <xf numFmtId="0" fontId="5" fillId="4" borderId="0" xfId="0" applyFont="1" applyFill="1" applyBorder="1" applyAlignment="1"/>
    <xf numFmtId="0" fontId="5" fillId="4" borderId="6" xfId="0" applyFont="1" applyFill="1" applyBorder="1" applyAlignment="1"/>
    <xf numFmtId="0" fontId="5" fillId="4" borderId="15" xfId="0" applyFont="1" applyFill="1" applyBorder="1" applyAlignment="1"/>
    <xf numFmtId="0" fontId="5" fillId="4" borderId="8" xfId="0" applyFont="1" applyFill="1" applyBorder="1" applyAlignment="1"/>
    <xf numFmtId="164" fontId="4" fillId="0" borderId="0" xfId="0" applyNumberFormat="1" applyFont="1" applyBorder="1" applyProtection="1">
      <protection locked="0"/>
    </xf>
    <xf numFmtId="164" fontId="5" fillId="0" borderId="14" xfId="0" applyNumberFormat="1" applyFont="1" applyBorder="1" applyProtection="1"/>
    <xf numFmtId="0" fontId="15" fillId="0" borderId="0" xfId="0" applyFont="1" applyAlignment="1" applyProtection="1">
      <alignment horizontal="right"/>
      <protection locked="0"/>
    </xf>
  </cellXfs>
  <cellStyles count="3">
    <cellStyle name="Hyperlink" xfId="1" builtinId="8"/>
    <cellStyle name="Standaard" xfId="0" builtinId="0"/>
    <cellStyle name="Standaard_Blad1" xfId="2"/>
  </cellStyles>
  <dxfs count="0"/>
  <tableStyles count="1" defaultTableStyle="TableStyleMedium2" defaultPivotStyle="PivotStyleLight16">
    <tableStyle name="Tabelstijl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B3:B7" totalsRowShown="0">
  <autoFilter ref="B3:B7"/>
  <tableColumns count="1">
    <tableColumn id="1" name="W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rstel@steunpuntgg.be" TargetMode="External"/><Relationship Id="rId1" Type="http://schemas.openxmlformats.org/officeDocument/2006/relationships/hyperlink" Target="mailto:anja@salamander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tabSelected="1" view="pageBreakPreview" zoomScaleNormal="100" zoomScaleSheetLayoutView="100" workbookViewId="0">
      <selection activeCell="H37" sqref="H37"/>
    </sheetView>
  </sheetViews>
  <sheetFormatPr defaultColWidth="9.109375" defaultRowHeight="13.8" x14ac:dyDescent="0.3"/>
  <cols>
    <col min="1" max="1" width="10.5546875" style="5" customWidth="1"/>
    <col min="2" max="2" width="11.44140625" style="5" customWidth="1"/>
    <col min="3" max="3" width="17.5546875" style="5" customWidth="1"/>
    <col min="4" max="4" width="18" style="5" customWidth="1"/>
    <col min="5" max="5" width="17" style="5" customWidth="1"/>
    <col min="6" max="6" width="15.88671875" style="5" customWidth="1"/>
    <col min="7" max="7" width="13.44140625" style="5" customWidth="1"/>
    <col min="8" max="8" width="19.109375" style="5" customWidth="1"/>
    <col min="9" max="9" width="16.109375" style="5" customWidth="1"/>
    <col min="10" max="10" width="16.77734375" style="5" customWidth="1"/>
    <col min="11" max="11" width="19.5546875" style="5" customWidth="1"/>
    <col min="12" max="12" width="21.5546875" style="5" customWidth="1"/>
    <col min="13" max="16384" width="9.109375" style="5"/>
  </cols>
  <sheetData>
    <row r="2" spans="1:12" x14ac:dyDescent="0.3">
      <c r="E2" s="78" t="s">
        <v>30</v>
      </c>
    </row>
    <row r="3" spans="1:12" x14ac:dyDescent="0.3">
      <c r="A3" s="3" t="s">
        <v>0</v>
      </c>
      <c r="B3" s="4"/>
      <c r="C3" s="4"/>
      <c r="D3" s="4"/>
      <c r="E3" s="77">
        <f>SUM(A14:A64)</f>
        <v>0</v>
      </c>
      <c r="F3" s="76"/>
      <c r="G3" s="6"/>
    </row>
    <row r="4" spans="1:12" x14ac:dyDescent="0.3">
      <c r="A4" s="16"/>
      <c r="B4" s="15"/>
      <c r="C4" s="15"/>
      <c r="D4" s="15"/>
      <c r="E4" s="54"/>
      <c r="F4" s="55"/>
      <c r="G4" s="6"/>
    </row>
    <row r="5" spans="1:12" x14ac:dyDescent="0.3">
      <c r="A5" s="9"/>
      <c r="B5" s="7" t="s">
        <v>1</v>
      </c>
      <c r="F5" s="8"/>
      <c r="G5" s="8"/>
      <c r="H5" s="8"/>
      <c r="I5" s="8"/>
    </row>
    <row r="6" spans="1:12" x14ac:dyDescent="0.3">
      <c r="A6" s="9"/>
      <c r="B6" s="56" t="s">
        <v>2</v>
      </c>
      <c r="C6" s="57" t="s">
        <v>3</v>
      </c>
      <c r="D6" s="57" t="s">
        <v>19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20</v>
      </c>
      <c r="K6" s="57" t="s">
        <v>9</v>
      </c>
      <c r="L6" s="58" t="s">
        <v>31</v>
      </c>
    </row>
    <row r="7" spans="1:12" x14ac:dyDescent="0.3">
      <c r="A7" s="10"/>
      <c r="B7" s="59"/>
      <c r="C7" s="60"/>
      <c r="D7" s="60"/>
      <c r="E7" s="60"/>
      <c r="F7" s="60"/>
      <c r="G7" s="60"/>
      <c r="H7" s="60"/>
      <c r="I7" s="60"/>
      <c r="J7" s="61"/>
      <c r="K7" s="61"/>
      <c r="L7" s="62"/>
    </row>
    <row r="8" spans="1:12" x14ac:dyDescent="0.3">
      <c r="A8" s="10"/>
      <c r="B8" s="11"/>
      <c r="C8" s="12"/>
      <c r="D8" s="12"/>
      <c r="E8" s="12"/>
      <c r="F8" s="12"/>
      <c r="G8" s="12"/>
      <c r="H8" s="12"/>
      <c r="I8" s="13"/>
      <c r="J8" s="15"/>
      <c r="K8" s="15"/>
    </row>
    <row r="9" spans="1:12" s="17" customFormat="1" x14ac:dyDescent="0.3">
      <c r="A9" s="18"/>
      <c r="B9" s="19" t="s">
        <v>10</v>
      </c>
      <c r="C9" s="20" t="s">
        <v>11</v>
      </c>
      <c r="D9" s="19" t="s">
        <v>24</v>
      </c>
      <c r="E9" s="20" t="s">
        <v>2</v>
      </c>
      <c r="F9" s="20" t="s">
        <v>3</v>
      </c>
      <c r="G9" s="20" t="s">
        <v>12</v>
      </c>
      <c r="H9" s="21" t="s">
        <v>13</v>
      </c>
      <c r="I9" s="19"/>
      <c r="J9" s="65" t="s">
        <v>23</v>
      </c>
      <c r="K9" s="66"/>
    </row>
    <row r="10" spans="1:12" s="17" customFormat="1" ht="38.25" customHeight="1" x14ac:dyDescent="0.3">
      <c r="A10" s="27" t="s">
        <v>14</v>
      </c>
      <c r="B10" s="36"/>
      <c r="C10" s="29" t="s">
        <v>21</v>
      </c>
      <c r="D10" s="43" t="s">
        <v>27</v>
      </c>
      <c r="E10" s="30" t="s">
        <v>15</v>
      </c>
      <c r="F10" s="31" t="s">
        <v>16</v>
      </c>
      <c r="G10" s="31" t="s">
        <v>18</v>
      </c>
      <c r="H10" s="32" t="s">
        <v>17</v>
      </c>
      <c r="I10" s="22"/>
      <c r="J10" s="67"/>
      <c r="K10" s="68"/>
    </row>
    <row r="11" spans="1:12" s="17" customFormat="1" ht="38.25" customHeight="1" x14ac:dyDescent="0.3">
      <c r="A11" s="27"/>
      <c r="B11" s="36"/>
      <c r="C11" s="38"/>
      <c r="D11" s="44" t="s">
        <v>28</v>
      </c>
      <c r="E11" s="39"/>
      <c r="F11" s="40"/>
      <c r="G11" s="40"/>
      <c r="H11" s="41"/>
      <c r="I11" s="42"/>
      <c r="J11" s="69"/>
      <c r="K11" s="68"/>
    </row>
    <row r="12" spans="1:12" s="14" customFormat="1" ht="12.75" customHeight="1" x14ac:dyDescent="0.3">
      <c r="A12" s="28"/>
      <c r="B12" s="28"/>
      <c r="C12" s="33"/>
      <c r="D12" s="44" t="s">
        <v>26</v>
      </c>
      <c r="E12" s="33"/>
      <c r="F12" s="33"/>
      <c r="G12" s="33"/>
      <c r="H12" s="35"/>
      <c r="I12" s="37"/>
      <c r="J12" s="69"/>
      <c r="K12" s="68"/>
    </row>
    <row r="13" spans="1:12" s="14" customFormat="1" ht="27" customHeight="1" x14ac:dyDescent="0.3">
      <c r="A13" s="28"/>
      <c r="B13" s="28"/>
      <c r="C13" s="33"/>
      <c r="D13" s="45"/>
      <c r="E13" s="33"/>
      <c r="F13" s="33"/>
      <c r="G13" s="33"/>
      <c r="H13" s="34"/>
      <c r="I13" s="26"/>
      <c r="J13" s="67"/>
      <c r="K13" s="68"/>
    </row>
    <row r="14" spans="1:12" ht="12.75" customHeight="1" x14ac:dyDescent="0.3">
      <c r="A14" s="46" t="str">
        <f>IF(ISBLANK(D14),"",IF(D14="spreker",35,IF(D14="patiënt/cliënt/familie/ervaringswerker",40,IF(D14="individueel groepslid",85,IF(D14="standhouder",35)))))</f>
        <v/>
      </c>
      <c r="B14" s="53" t="str">
        <f>IF(E14="","",1)</f>
        <v/>
      </c>
      <c r="C14" s="51"/>
      <c r="D14" s="51"/>
      <c r="E14" s="51"/>
      <c r="F14" s="51"/>
      <c r="G14" s="51"/>
      <c r="H14" s="51"/>
      <c r="I14" s="51"/>
      <c r="J14" s="70" t="s">
        <v>25</v>
      </c>
      <c r="K14" s="71"/>
    </row>
    <row r="15" spans="1:12" ht="12.75" customHeight="1" x14ac:dyDescent="0.3">
      <c r="A15" s="47" t="str">
        <f>IF(ISBLANK(D15),"",IF(D15="spreker",35,IF(D15="patiënt/cliënt/familie/ervaringswerker",40,IF(D15="individueel groepslid",85,IF(D15="standhouder",35)))))</f>
        <v/>
      </c>
      <c r="B15" s="53" t="str">
        <f>IF(E15="","",2)</f>
        <v/>
      </c>
      <c r="C15" s="52"/>
      <c r="D15" s="51"/>
      <c r="E15" s="51"/>
      <c r="F15" s="51"/>
      <c r="G15" s="51"/>
      <c r="H15" s="51"/>
      <c r="I15" s="51"/>
      <c r="J15" s="72"/>
      <c r="K15" s="73"/>
    </row>
    <row r="16" spans="1:12" ht="12.75" customHeight="1" x14ac:dyDescent="0.3">
      <c r="A16" s="47" t="str">
        <f>IF(ISBLANK(D16),"",IF(D16="spreker",35,IF(D16="patiënt/cliënt/familie/ervaringswerker",40,IF(D16="individueel groepslid",85,IF(D16="standhouder",35)))))</f>
        <v/>
      </c>
      <c r="B16" s="53" t="str">
        <f>IF(E16="","",3)</f>
        <v/>
      </c>
      <c r="C16" s="52" t="str">
        <f t="shared" ref="C15:C64" si="0">IF(ISBLANK(E16),"",$C$14)</f>
        <v/>
      </c>
      <c r="D16" s="51"/>
      <c r="E16" s="51"/>
      <c r="F16" s="51"/>
      <c r="G16" s="51"/>
      <c r="H16" s="51"/>
      <c r="I16" s="51"/>
      <c r="J16" s="72"/>
      <c r="K16" s="73"/>
    </row>
    <row r="17" spans="1:12" ht="12.75" customHeight="1" x14ac:dyDescent="0.3">
      <c r="A17" s="47" t="str">
        <f>IF(ISBLANK(D17),"",IF(D17="spreker",35,IF(D17="patiënt/cliënt/familie/ervaringswerker",40,IF(D17="individueel groepslid",85,IF(D17="standhouder",35)))))</f>
        <v/>
      </c>
      <c r="B17" s="53" t="str">
        <f>IF(E17="","",4)</f>
        <v/>
      </c>
      <c r="C17" s="52" t="str">
        <f t="shared" si="0"/>
        <v/>
      </c>
      <c r="D17" s="51"/>
      <c r="E17" s="51"/>
      <c r="F17" s="51"/>
      <c r="G17" s="51"/>
      <c r="H17" s="51"/>
      <c r="I17" s="51"/>
      <c r="J17" s="72"/>
      <c r="K17" s="73"/>
    </row>
    <row r="18" spans="1:12" ht="12.75" customHeight="1" x14ac:dyDescent="0.3">
      <c r="A18" s="47" t="str">
        <f>IF(ISBLANK(D18),"",IF(D18="spreker",35,IF(D18="patiënt/cliënt/familie/ervaringswerker",40,IF(D18="individueel groepslid",85,IF(D18="standhouder",35)))))</f>
        <v/>
      </c>
      <c r="B18" s="53" t="str">
        <f>IF(E18="","",5)</f>
        <v/>
      </c>
      <c r="C18" s="52" t="str">
        <f t="shared" si="0"/>
        <v/>
      </c>
      <c r="D18" s="51"/>
      <c r="E18" s="51"/>
      <c r="F18" s="51"/>
      <c r="G18" s="51"/>
      <c r="H18" s="51"/>
      <c r="I18" s="51"/>
      <c r="J18" s="72"/>
      <c r="K18" s="73"/>
    </row>
    <row r="19" spans="1:12" ht="12.75" customHeight="1" x14ac:dyDescent="0.3">
      <c r="A19" s="47" t="str">
        <f>IF(ISBLANK(D19),"",IF(D19="spreker",35,IF(D19="patiënt/cliënt/familie/ervaringswerker",40,IF(D19="individueel groepslid",85,IF(D19="standhouder",35)))))</f>
        <v/>
      </c>
      <c r="B19" s="53" t="str">
        <f>IF(E19="","",6)</f>
        <v/>
      </c>
      <c r="C19" s="52" t="str">
        <f t="shared" si="0"/>
        <v/>
      </c>
      <c r="D19" s="51"/>
      <c r="E19" s="51"/>
      <c r="F19" s="51"/>
      <c r="G19" s="51"/>
      <c r="H19" s="51"/>
      <c r="I19" s="51"/>
      <c r="J19" s="72"/>
      <c r="K19" s="73"/>
    </row>
    <row r="20" spans="1:12" ht="12.75" customHeight="1" x14ac:dyDescent="0.3">
      <c r="A20" s="47" t="str">
        <f>IF(ISBLANK(D20),"",IF(D20="spreker",35,IF(D20="patiënt/cliënt/familie/ervaringswerker",40,IF(D20="individueel groepslid",85,IF(D20="standhouder",35)))))</f>
        <v/>
      </c>
      <c r="B20" s="53" t="str">
        <f>IF(E20="","",7)</f>
        <v/>
      </c>
      <c r="C20" s="52" t="str">
        <f t="shared" si="0"/>
        <v/>
      </c>
      <c r="D20" s="51"/>
      <c r="E20" s="51"/>
      <c r="F20" s="51"/>
      <c r="G20" s="51"/>
      <c r="H20" s="51"/>
      <c r="I20" s="51"/>
      <c r="J20" s="74"/>
      <c r="K20" s="75"/>
    </row>
    <row r="21" spans="1:12" ht="12.75" customHeight="1" x14ac:dyDescent="0.3">
      <c r="A21" s="47" t="str">
        <f>IF(ISBLANK(D21),"",IF(D21="spreker",35,IF(D21="patiënt/cliënt/familie/ervaringswerker",40,IF(D21="individueel groepslid",85,IF(D21="standhouder",35)))))</f>
        <v/>
      </c>
      <c r="B21" s="53" t="str">
        <f>IF(E21="","",8)</f>
        <v/>
      </c>
      <c r="C21" s="52" t="str">
        <f t="shared" si="0"/>
        <v/>
      </c>
      <c r="D21" s="51"/>
      <c r="E21" s="51"/>
      <c r="F21" s="51"/>
      <c r="G21" s="51"/>
      <c r="H21" s="51"/>
      <c r="I21" s="51"/>
      <c r="J21" s="63" t="s">
        <v>22</v>
      </c>
      <c r="K21" s="64"/>
    </row>
    <row r="22" spans="1:12" ht="12.75" customHeight="1" x14ac:dyDescent="0.3">
      <c r="A22" s="47" t="str">
        <f>IF(ISBLANK(D22),"",IF(D22="spreker",35,IF(D22="patiënt/cliënt/familie/ervaringswerker",40,IF(D22="individueel groepslid",85,IF(D22="standhouder",35)))))</f>
        <v/>
      </c>
      <c r="B22" s="53" t="str">
        <f>IF(E22="","",9)</f>
        <v/>
      </c>
      <c r="C22" s="52" t="str">
        <f t="shared" si="0"/>
        <v/>
      </c>
      <c r="D22" s="51"/>
      <c r="E22" s="51"/>
      <c r="F22" s="51"/>
      <c r="G22" s="51"/>
      <c r="H22" s="51"/>
      <c r="I22" s="51"/>
      <c r="J22" s="50"/>
      <c r="K22" s="25"/>
    </row>
    <row r="23" spans="1:12" ht="12.75" customHeight="1" x14ac:dyDescent="0.3">
      <c r="A23" s="47" t="str">
        <f>IF(ISBLANK(D23),"",IF(D23="spreker",35,IF(D23="patiënt/cliënt/familie/ervaringswerker",40,IF(D23="individueel groepslid",85,IF(D23="standhouder",35)))))</f>
        <v/>
      </c>
      <c r="B23" s="53" t="str">
        <f>IF(E23="","",10)</f>
        <v/>
      </c>
      <c r="C23" s="52" t="str">
        <f t="shared" si="0"/>
        <v/>
      </c>
      <c r="D23" s="51"/>
      <c r="E23" s="51"/>
      <c r="F23" s="51"/>
      <c r="G23" s="51"/>
      <c r="H23" s="51"/>
      <c r="I23" s="51"/>
      <c r="J23" s="50"/>
      <c r="K23" s="25"/>
    </row>
    <row r="24" spans="1:12" ht="12.75" customHeight="1" x14ac:dyDescent="0.3">
      <c r="A24" s="47" t="str">
        <f>IF(ISBLANK(D24),"",IF(D24="spreker",35,IF(D24="patiënt/cliënt/familie/ervaringswerker",40,IF(D24="individueel groepslid",85,IF(D24="standhouder",35)))))</f>
        <v/>
      </c>
      <c r="B24" s="53" t="str">
        <f>IF(E24="","",11)</f>
        <v/>
      </c>
      <c r="C24" s="52" t="str">
        <f t="shared" si="0"/>
        <v/>
      </c>
      <c r="D24" s="51"/>
      <c r="E24" s="51"/>
      <c r="F24" s="51"/>
      <c r="G24" s="51"/>
      <c r="H24" s="51"/>
      <c r="I24" s="51"/>
      <c r="J24" s="50"/>
      <c r="K24" s="25"/>
    </row>
    <row r="25" spans="1:12" ht="12.75" customHeight="1" x14ac:dyDescent="0.3">
      <c r="A25" s="47" t="str">
        <f>IF(ISBLANK(D25),"",IF(D25="spreker",35,IF(D25="patiënt/cliënt/familie/ervaringswerker",40,IF(D25="individueel groepslid",85,IF(D25="standhouder",35)))))</f>
        <v/>
      </c>
      <c r="B25" s="53" t="str">
        <f>IF(E25="","",12)</f>
        <v/>
      </c>
      <c r="C25" s="52" t="str">
        <f t="shared" si="0"/>
        <v/>
      </c>
      <c r="D25" s="51"/>
      <c r="E25" s="51"/>
      <c r="F25" s="51"/>
      <c r="G25" s="51"/>
      <c r="H25" s="51"/>
      <c r="I25" s="51"/>
      <c r="J25" s="50"/>
      <c r="K25" s="25"/>
    </row>
    <row r="26" spans="1:12" ht="12.75" customHeight="1" x14ac:dyDescent="0.3">
      <c r="A26" s="47" t="str">
        <f>IF(ISBLANK(D26),"",IF(D26="spreker",35,IF(D26="patiënt/cliënt/familie/ervaringswerker",40,IF(D26="individueel groepslid",85,IF(D26="standhouder",35)))))</f>
        <v/>
      </c>
      <c r="B26" s="53" t="str">
        <f>IF(E26="","",13)</f>
        <v/>
      </c>
      <c r="C26" s="52" t="str">
        <f t="shared" si="0"/>
        <v/>
      </c>
      <c r="D26" s="51"/>
      <c r="E26" s="51"/>
      <c r="F26" s="51"/>
      <c r="G26" s="51"/>
      <c r="H26" s="51"/>
      <c r="I26" s="51"/>
    </row>
    <row r="27" spans="1:12" ht="12.75" customHeight="1" x14ac:dyDescent="0.3">
      <c r="A27" s="47" t="str">
        <f>IF(ISBLANK(D27),"",IF(D27="spreker",35,IF(D27="patiënt/cliënt/familie/ervaringswerker",40,IF(D27="individueel groepslid",85,IF(D27="standhouder",35)))))</f>
        <v/>
      </c>
      <c r="B27" s="53" t="str">
        <f>IF(E27="","",14)</f>
        <v/>
      </c>
      <c r="C27" s="52" t="str">
        <f t="shared" si="0"/>
        <v/>
      </c>
      <c r="D27" s="51"/>
      <c r="E27" s="51"/>
      <c r="F27" s="51"/>
      <c r="G27" s="51"/>
      <c r="H27" s="51"/>
      <c r="I27" s="51"/>
      <c r="L27" s="15"/>
    </row>
    <row r="28" spans="1:12" ht="12.75" customHeight="1" x14ac:dyDescent="0.3">
      <c r="A28" s="47" t="str">
        <f t="shared" ref="A14:A45" si="1">IF(ISBLANK(D28),"",IF(D28="spreker",35,IF(D28="patiënt/cliënt/familie/ervaringswerker",35,IF(D28="individueel groepslid",75,IF(D28="standhouder",35)))))</f>
        <v/>
      </c>
      <c r="B28" s="1" t="str">
        <f>IF(E28="","",15)</f>
        <v/>
      </c>
      <c r="C28" s="2" t="str">
        <f t="shared" si="0"/>
        <v/>
      </c>
      <c r="D28" s="49"/>
      <c r="E28" s="49"/>
      <c r="F28" s="49"/>
      <c r="G28" s="49"/>
      <c r="H28" s="49"/>
      <c r="I28" s="49"/>
    </row>
    <row r="29" spans="1:12" ht="12.75" customHeight="1" x14ac:dyDescent="0.3">
      <c r="A29" s="47" t="str">
        <f t="shared" si="1"/>
        <v/>
      </c>
      <c r="B29" s="1" t="str">
        <f>IF(E29="","",16)</f>
        <v/>
      </c>
      <c r="C29" s="2" t="str">
        <f t="shared" si="0"/>
        <v/>
      </c>
      <c r="D29" s="49"/>
      <c r="E29" s="49"/>
      <c r="F29" s="49"/>
      <c r="G29" s="49"/>
      <c r="H29" s="49"/>
      <c r="I29" s="49"/>
    </row>
    <row r="30" spans="1:12" ht="12.75" customHeight="1" x14ac:dyDescent="0.3">
      <c r="A30" s="47" t="str">
        <f t="shared" si="1"/>
        <v/>
      </c>
      <c r="B30" s="1" t="str">
        <f>IF(E30="","",17)</f>
        <v/>
      </c>
      <c r="C30" s="2" t="str">
        <f t="shared" si="0"/>
        <v/>
      </c>
      <c r="D30" s="49"/>
      <c r="E30" s="49"/>
      <c r="F30" s="49"/>
      <c r="G30" s="49"/>
      <c r="H30" s="49"/>
      <c r="I30" s="49"/>
    </row>
    <row r="31" spans="1:12" ht="12.75" customHeight="1" x14ac:dyDescent="0.3">
      <c r="A31" s="47" t="str">
        <f t="shared" si="1"/>
        <v/>
      </c>
      <c r="B31" s="1" t="str">
        <f>IF(E31="","",18)</f>
        <v/>
      </c>
      <c r="C31" s="2" t="str">
        <f t="shared" si="0"/>
        <v/>
      </c>
      <c r="D31" s="49"/>
      <c r="E31" s="49"/>
      <c r="F31" s="49"/>
      <c r="G31" s="49"/>
      <c r="H31" s="49"/>
      <c r="I31" s="49"/>
      <c r="J31" s="48"/>
      <c r="K31" s="23"/>
    </row>
    <row r="32" spans="1:12" ht="12.75" customHeight="1" x14ac:dyDescent="0.3">
      <c r="A32" s="47" t="str">
        <f t="shared" si="1"/>
        <v/>
      </c>
      <c r="B32" s="1" t="str">
        <f>IF(E32="","",19)</f>
        <v/>
      </c>
      <c r="C32" s="2" t="str">
        <f t="shared" si="0"/>
        <v/>
      </c>
      <c r="D32" s="49"/>
      <c r="E32" s="49"/>
      <c r="F32" s="49"/>
      <c r="G32" s="49"/>
      <c r="H32" s="49"/>
      <c r="I32" s="49"/>
      <c r="J32" s="15"/>
    </row>
    <row r="33" spans="1:9" ht="12.75" customHeight="1" x14ac:dyDescent="0.3">
      <c r="A33" s="47" t="str">
        <f t="shared" si="1"/>
        <v/>
      </c>
      <c r="B33" s="1" t="str">
        <f>IF(E33="","",20)</f>
        <v/>
      </c>
      <c r="C33" s="2" t="str">
        <f t="shared" si="0"/>
        <v/>
      </c>
      <c r="D33" s="49"/>
      <c r="E33" s="49"/>
      <c r="F33" s="49"/>
      <c r="G33" s="49"/>
      <c r="H33" s="49"/>
      <c r="I33" s="49"/>
    </row>
    <row r="34" spans="1:9" ht="12.75" customHeight="1" x14ac:dyDescent="0.3">
      <c r="A34" s="47" t="str">
        <f t="shared" si="1"/>
        <v/>
      </c>
      <c r="B34" s="1" t="str">
        <f>IF(E34="","",21)</f>
        <v/>
      </c>
      <c r="C34" s="2" t="str">
        <f t="shared" si="0"/>
        <v/>
      </c>
      <c r="D34" s="49"/>
      <c r="E34" s="49"/>
      <c r="F34" s="49"/>
      <c r="G34" s="49"/>
      <c r="H34" s="49"/>
      <c r="I34" s="49"/>
    </row>
    <row r="35" spans="1:9" x14ac:dyDescent="0.3">
      <c r="A35" s="47" t="str">
        <f t="shared" si="1"/>
        <v/>
      </c>
      <c r="B35" s="1" t="str">
        <f>IF(E35="","",22)</f>
        <v/>
      </c>
      <c r="C35" s="2" t="str">
        <f t="shared" si="0"/>
        <v/>
      </c>
      <c r="D35" s="49"/>
      <c r="E35" s="49"/>
      <c r="F35" s="49"/>
      <c r="G35" s="49"/>
      <c r="H35" s="49"/>
      <c r="I35" s="49"/>
    </row>
    <row r="36" spans="1:9" ht="12.75" customHeight="1" x14ac:dyDescent="0.3">
      <c r="A36" s="47" t="str">
        <f t="shared" si="1"/>
        <v/>
      </c>
      <c r="B36" s="1" t="str">
        <f>IF(E36="","",23)</f>
        <v/>
      </c>
      <c r="C36" s="2" t="str">
        <f t="shared" si="0"/>
        <v/>
      </c>
      <c r="D36" s="49"/>
      <c r="E36" s="49"/>
      <c r="F36" s="49"/>
      <c r="G36" s="49"/>
      <c r="H36" s="49"/>
      <c r="I36" s="49"/>
    </row>
    <row r="37" spans="1:9" ht="12.75" customHeight="1" x14ac:dyDescent="0.3">
      <c r="A37" s="47" t="str">
        <f t="shared" si="1"/>
        <v/>
      </c>
      <c r="B37" s="1" t="str">
        <f>IF(E37="","",24)</f>
        <v/>
      </c>
      <c r="C37" s="2" t="str">
        <f t="shared" si="0"/>
        <v/>
      </c>
      <c r="D37" s="49"/>
      <c r="E37" s="49"/>
      <c r="F37" s="49"/>
      <c r="G37" s="49"/>
      <c r="H37" s="49"/>
      <c r="I37" s="49"/>
    </row>
    <row r="38" spans="1:9" ht="12.75" customHeight="1" x14ac:dyDescent="0.3">
      <c r="A38" s="47" t="str">
        <f t="shared" si="1"/>
        <v/>
      </c>
      <c r="B38" s="1" t="str">
        <f>IF(E38="","",25)</f>
        <v/>
      </c>
      <c r="C38" s="2" t="str">
        <f t="shared" si="0"/>
        <v/>
      </c>
      <c r="D38" s="49"/>
      <c r="E38" s="49"/>
      <c r="F38" s="49"/>
      <c r="G38" s="49"/>
      <c r="H38" s="49"/>
      <c r="I38" s="49"/>
    </row>
    <row r="39" spans="1:9" ht="12.75" customHeight="1" x14ac:dyDescent="0.3">
      <c r="A39" s="47" t="str">
        <f t="shared" si="1"/>
        <v/>
      </c>
      <c r="B39" s="1" t="str">
        <f>IF(E39="","",26)</f>
        <v/>
      </c>
      <c r="C39" s="2" t="str">
        <f t="shared" si="0"/>
        <v/>
      </c>
      <c r="D39" s="49"/>
      <c r="E39" s="49"/>
      <c r="F39" s="49"/>
      <c r="G39" s="49"/>
      <c r="H39" s="49"/>
      <c r="I39" s="49"/>
    </row>
    <row r="40" spans="1:9" ht="12.75" customHeight="1" x14ac:dyDescent="0.3">
      <c r="A40" s="47" t="str">
        <f t="shared" si="1"/>
        <v/>
      </c>
      <c r="B40" s="1" t="str">
        <f>IF(E40="","",27)</f>
        <v/>
      </c>
      <c r="C40" s="2" t="str">
        <f t="shared" si="0"/>
        <v/>
      </c>
      <c r="D40" s="49"/>
      <c r="E40" s="49"/>
      <c r="F40" s="49"/>
      <c r="G40" s="49"/>
      <c r="H40" s="49"/>
      <c r="I40" s="49"/>
    </row>
    <row r="41" spans="1:9" ht="12.75" customHeight="1" x14ac:dyDescent="0.3">
      <c r="A41" s="47" t="str">
        <f t="shared" si="1"/>
        <v/>
      </c>
      <c r="B41" s="1" t="str">
        <f>IF(E41="","",28)</f>
        <v/>
      </c>
      <c r="C41" s="2" t="str">
        <f t="shared" si="0"/>
        <v/>
      </c>
      <c r="D41" s="49"/>
      <c r="E41" s="49"/>
      <c r="F41" s="49"/>
      <c r="G41" s="49"/>
      <c r="H41" s="49"/>
      <c r="I41" s="49"/>
    </row>
    <row r="42" spans="1:9" ht="12.75" customHeight="1" x14ac:dyDescent="0.3">
      <c r="A42" s="47" t="str">
        <f t="shared" si="1"/>
        <v/>
      </c>
      <c r="B42" s="1" t="str">
        <f>IF(E42="","",29)</f>
        <v/>
      </c>
      <c r="C42" s="2" t="str">
        <f t="shared" si="0"/>
        <v/>
      </c>
      <c r="D42" s="49"/>
      <c r="E42" s="49"/>
      <c r="F42" s="49"/>
      <c r="G42" s="49"/>
      <c r="H42" s="49"/>
      <c r="I42" s="49"/>
    </row>
    <row r="43" spans="1:9" ht="12.75" customHeight="1" x14ac:dyDescent="0.3">
      <c r="A43" s="47" t="str">
        <f t="shared" si="1"/>
        <v/>
      </c>
      <c r="B43" s="1" t="str">
        <f>IF(E43="","",30)</f>
        <v/>
      </c>
      <c r="C43" s="2" t="str">
        <f t="shared" si="0"/>
        <v/>
      </c>
      <c r="D43" s="49"/>
      <c r="E43" s="49"/>
      <c r="F43" s="49"/>
      <c r="G43" s="49"/>
      <c r="H43" s="49"/>
      <c r="I43" s="49"/>
    </row>
    <row r="44" spans="1:9" ht="12.75" customHeight="1" x14ac:dyDescent="0.3">
      <c r="A44" s="47" t="str">
        <f t="shared" si="1"/>
        <v/>
      </c>
      <c r="B44" s="1" t="str">
        <f>IF(E44="","",31)</f>
        <v/>
      </c>
      <c r="C44" s="2" t="str">
        <f t="shared" si="0"/>
        <v/>
      </c>
      <c r="D44" s="49"/>
      <c r="E44" s="49"/>
      <c r="F44" s="49"/>
      <c r="G44" s="49"/>
      <c r="H44" s="49"/>
      <c r="I44" s="49"/>
    </row>
    <row r="45" spans="1:9" ht="12.75" customHeight="1" x14ac:dyDescent="0.3">
      <c r="A45" s="47" t="str">
        <f t="shared" si="1"/>
        <v/>
      </c>
      <c r="B45" s="1" t="str">
        <f>IF(E45="","",32)</f>
        <v/>
      </c>
      <c r="C45" s="2" t="str">
        <f t="shared" si="0"/>
        <v/>
      </c>
      <c r="D45" s="49"/>
      <c r="E45" s="49"/>
      <c r="F45" s="49"/>
      <c r="G45" s="49"/>
      <c r="H45" s="49"/>
      <c r="I45" s="49"/>
    </row>
    <row r="46" spans="1:9" ht="12.75" customHeight="1" x14ac:dyDescent="0.3">
      <c r="A46" s="47" t="str">
        <f t="shared" ref="A46:A64" si="2">IF(ISBLANK(D46),"",IF(D46="spreker",35,IF(D46="patiënt/cliënt/familie/ervaringswerker",35,IF(D46="individueel groepslid",75,IF(D46="standhouder",35)))))</f>
        <v/>
      </c>
      <c r="B46" s="1" t="str">
        <f>IF(E46="","",33)</f>
        <v/>
      </c>
      <c r="C46" s="2" t="str">
        <f t="shared" si="0"/>
        <v/>
      </c>
      <c r="D46" s="49"/>
      <c r="E46" s="49"/>
      <c r="F46" s="49"/>
      <c r="G46" s="49"/>
      <c r="H46" s="49"/>
      <c r="I46" s="49"/>
    </row>
    <row r="47" spans="1:9" ht="12.75" customHeight="1" x14ac:dyDescent="0.3">
      <c r="A47" s="47" t="str">
        <f t="shared" si="2"/>
        <v/>
      </c>
      <c r="B47" s="1" t="str">
        <f>IF(E47="","",34)</f>
        <v/>
      </c>
      <c r="C47" s="2" t="str">
        <f t="shared" si="0"/>
        <v/>
      </c>
      <c r="D47" s="49"/>
      <c r="E47" s="49"/>
      <c r="F47" s="49"/>
      <c r="G47" s="49"/>
      <c r="H47" s="49"/>
      <c r="I47" s="49"/>
    </row>
    <row r="48" spans="1:9" ht="12.75" customHeight="1" x14ac:dyDescent="0.3">
      <c r="A48" s="47" t="str">
        <f t="shared" si="2"/>
        <v/>
      </c>
      <c r="B48" s="1" t="str">
        <f>IF(E48="","",35)</f>
        <v/>
      </c>
      <c r="C48" s="2" t="str">
        <f t="shared" si="0"/>
        <v/>
      </c>
      <c r="D48" s="49"/>
      <c r="E48" s="49"/>
      <c r="F48" s="49"/>
      <c r="G48" s="49"/>
      <c r="H48" s="49"/>
      <c r="I48" s="49"/>
    </row>
    <row r="49" spans="1:9" ht="12.75" customHeight="1" x14ac:dyDescent="0.3">
      <c r="A49" s="47" t="str">
        <f t="shared" si="2"/>
        <v/>
      </c>
      <c r="B49" s="1" t="str">
        <f>IF(E49="","",36)</f>
        <v/>
      </c>
      <c r="C49" s="2" t="str">
        <f t="shared" si="0"/>
        <v/>
      </c>
      <c r="D49" s="49"/>
      <c r="E49" s="49"/>
      <c r="F49" s="49"/>
      <c r="G49" s="49"/>
      <c r="H49" s="49"/>
      <c r="I49" s="49"/>
    </row>
    <row r="50" spans="1:9" ht="12.75" customHeight="1" x14ac:dyDescent="0.3">
      <c r="A50" s="47" t="str">
        <f t="shared" si="2"/>
        <v/>
      </c>
      <c r="B50" s="1" t="str">
        <f>IF(E50="","",37)</f>
        <v/>
      </c>
      <c r="C50" s="2" t="str">
        <f t="shared" si="0"/>
        <v/>
      </c>
      <c r="D50" s="49"/>
      <c r="E50" s="49"/>
      <c r="F50" s="49"/>
      <c r="G50" s="49"/>
      <c r="H50" s="49"/>
      <c r="I50" s="49"/>
    </row>
    <row r="51" spans="1:9" ht="12.75" customHeight="1" x14ac:dyDescent="0.3">
      <c r="A51" s="47" t="str">
        <f t="shared" si="2"/>
        <v/>
      </c>
      <c r="B51" s="1" t="str">
        <f>IF(E51="","",38)</f>
        <v/>
      </c>
      <c r="C51" s="2" t="str">
        <f t="shared" si="0"/>
        <v/>
      </c>
      <c r="D51" s="49"/>
      <c r="E51" s="49"/>
      <c r="F51" s="49"/>
      <c r="G51" s="49"/>
      <c r="H51" s="49"/>
      <c r="I51" s="49"/>
    </row>
    <row r="52" spans="1:9" ht="12.75" customHeight="1" x14ac:dyDescent="0.3">
      <c r="A52" s="47" t="str">
        <f t="shared" si="2"/>
        <v/>
      </c>
      <c r="B52" s="1" t="str">
        <f>IF(E52="","",39)</f>
        <v/>
      </c>
      <c r="C52" s="2" t="str">
        <f t="shared" si="0"/>
        <v/>
      </c>
      <c r="D52" s="49"/>
      <c r="E52" s="49"/>
      <c r="F52" s="49"/>
      <c r="G52" s="49"/>
      <c r="H52" s="49"/>
      <c r="I52" s="49"/>
    </row>
    <row r="53" spans="1:9" ht="12.75" customHeight="1" x14ac:dyDescent="0.3">
      <c r="A53" s="47" t="str">
        <f t="shared" si="2"/>
        <v/>
      </c>
      <c r="B53" s="1" t="str">
        <f>IF(E53="","",40)</f>
        <v/>
      </c>
      <c r="C53" s="2" t="str">
        <f t="shared" si="0"/>
        <v/>
      </c>
      <c r="D53" s="49"/>
      <c r="E53" s="49"/>
      <c r="F53" s="49"/>
      <c r="G53" s="49"/>
      <c r="H53" s="49"/>
      <c r="I53" s="49"/>
    </row>
    <row r="54" spans="1:9" ht="12.75" customHeight="1" x14ac:dyDescent="0.3">
      <c r="A54" s="47" t="str">
        <f t="shared" si="2"/>
        <v/>
      </c>
      <c r="B54" s="1" t="str">
        <f>IF(E54="","",41)</f>
        <v/>
      </c>
      <c r="C54" s="2" t="str">
        <f t="shared" si="0"/>
        <v/>
      </c>
      <c r="D54" s="49"/>
      <c r="E54" s="49"/>
      <c r="F54" s="49"/>
      <c r="G54" s="49"/>
      <c r="H54" s="49"/>
      <c r="I54" s="49"/>
    </row>
    <row r="55" spans="1:9" ht="12.75" customHeight="1" x14ac:dyDescent="0.3">
      <c r="A55" s="47" t="str">
        <f t="shared" si="2"/>
        <v/>
      </c>
      <c r="B55" s="1" t="str">
        <f>IF(E55="","",42)</f>
        <v/>
      </c>
      <c r="C55" s="2" t="str">
        <f t="shared" si="0"/>
        <v/>
      </c>
      <c r="D55" s="49"/>
      <c r="E55" s="49"/>
      <c r="F55" s="49"/>
      <c r="G55" s="49"/>
      <c r="H55" s="49"/>
      <c r="I55" s="49"/>
    </row>
    <row r="56" spans="1:9" ht="12.75" customHeight="1" x14ac:dyDescent="0.3">
      <c r="A56" s="47" t="str">
        <f t="shared" si="2"/>
        <v/>
      </c>
      <c r="B56" s="1" t="str">
        <f>IF(E56="","",43)</f>
        <v/>
      </c>
      <c r="C56" s="2" t="str">
        <f t="shared" si="0"/>
        <v/>
      </c>
      <c r="D56" s="49"/>
      <c r="E56" s="49"/>
      <c r="F56" s="49"/>
      <c r="G56" s="49"/>
      <c r="H56" s="49"/>
      <c r="I56" s="49"/>
    </row>
    <row r="57" spans="1:9" ht="12.75" customHeight="1" x14ac:dyDescent="0.3">
      <c r="A57" s="47" t="str">
        <f t="shared" si="2"/>
        <v/>
      </c>
      <c r="B57" s="1" t="str">
        <f>IF(E57="","",44)</f>
        <v/>
      </c>
      <c r="C57" s="2" t="str">
        <f t="shared" si="0"/>
        <v/>
      </c>
      <c r="D57" s="49"/>
      <c r="E57" s="49"/>
      <c r="F57" s="49"/>
      <c r="G57" s="49"/>
      <c r="H57" s="49"/>
      <c r="I57" s="49"/>
    </row>
    <row r="58" spans="1:9" ht="12.75" customHeight="1" x14ac:dyDescent="0.3">
      <c r="A58" s="47" t="str">
        <f t="shared" si="2"/>
        <v/>
      </c>
      <c r="B58" s="1" t="str">
        <f>IF(E58="","",45)</f>
        <v/>
      </c>
      <c r="C58" s="2" t="str">
        <f t="shared" si="0"/>
        <v/>
      </c>
      <c r="D58" s="49"/>
      <c r="E58" s="49"/>
      <c r="F58" s="49"/>
      <c r="G58" s="49"/>
      <c r="H58" s="49"/>
      <c r="I58" s="49"/>
    </row>
    <row r="59" spans="1:9" ht="12.75" customHeight="1" x14ac:dyDescent="0.3">
      <c r="A59" s="47" t="str">
        <f t="shared" si="2"/>
        <v/>
      </c>
      <c r="B59" s="1" t="str">
        <f>IF(E59="","",46)</f>
        <v/>
      </c>
      <c r="C59" s="2" t="str">
        <f t="shared" si="0"/>
        <v/>
      </c>
      <c r="D59" s="49"/>
      <c r="E59" s="49"/>
      <c r="F59" s="49"/>
      <c r="G59" s="49"/>
      <c r="H59" s="49"/>
      <c r="I59" s="49"/>
    </row>
    <row r="60" spans="1:9" ht="12.75" customHeight="1" x14ac:dyDescent="0.3">
      <c r="A60" s="47" t="str">
        <f t="shared" si="2"/>
        <v/>
      </c>
      <c r="B60" s="1" t="str">
        <f>IF(E60="","",47)</f>
        <v/>
      </c>
      <c r="C60" s="2" t="str">
        <f t="shared" si="0"/>
        <v/>
      </c>
      <c r="D60" s="49"/>
      <c r="E60" s="49"/>
      <c r="F60" s="49"/>
      <c r="G60" s="49"/>
      <c r="H60" s="49"/>
      <c r="I60" s="49"/>
    </row>
    <row r="61" spans="1:9" ht="12.75" customHeight="1" x14ac:dyDescent="0.3">
      <c r="A61" s="47" t="str">
        <f t="shared" si="2"/>
        <v/>
      </c>
      <c r="B61" s="1" t="str">
        <f>IF(E61="","",48)</f>
        <v/>
      </c>
      <c r="C61" s="2" t="str">
        <f t="shared" si="0"/>
        <v/>
      </c>
      <c r="D61" s="49"/>
      <c r="E61" s="49"/>
      <c r="F61" s="49"/>
      <c r="G61" s="49"/>
      <c r="H61" s="49"/>
      <c r="I61" s="49"/>
    </row>
    <row r="62" spans="1:9" ht="12.75" customHeight="1" x14ac:dyDescent="0.3">
      <c r="A62" s="47" t="str">
        <f t="shared" si="2"/>
        <v/>
      </c>
      <c r="B62" s="1" t="str">
        <f>IF(E62="","",49)</f>
        <v/>
      </c>
      <c r="C62" s="2" t="str">
        <f t="shared" si="0"/>
        <v/>
      </c>
      <c r="D62" s="49"/>
      <c r="E62" s="49"/>
      <c r="F62" s="49"/>
      <c r="G62" s="49"/>
      <c r="H62" s="49"/>
      <c r="I62" s="49"/>
    </row>
    <row r="63" spans="1:9" ht="12.75" customHeight="1" x14ac:dyDescent="0.3">
      <c r="A63" s="47" t="str">
        <f t="shared" si="2"/>
        <v/>
      </c>
      <c r="B63" s="1" t="str">
        <f>IF(E63="","",50)</f>
        <v/>
      </c>
      <c r="C63" s="2" t="str">
        <f t="shared" si="0"/>
        <v/>
      </c>
      <c r="D63" s="49"/>
      <c r="E63" s="49"/>
      <c r="F63" s="49"/>
      <c r="G63" s="49"/>
      <c r="H63" s="49"/>
      <c r="I63" s="49"/>
    </row>
    <row r="64" spans="1:9" x14ac:dyDescent="0.3">
      <c r="A64" s="47" t="str">
        <f t="shared" si="2"/>
        <v/>
      </c>
      <c r="B64" s="1" t="str">
        <f>IF(E64="","",51)</f>
        <v/>
      </c>
      <c r="C64" s="2" t="str">
        <f t="shared" si="0"/>
        <v/>
      </c>
      <c r="D64" s="49"/>
      <c r="E64" s="49"/>
      <c r="F64" s="49"/>
      <c r="G64" s="49"/>
      <c r="H64" s="49"/>
      <c r="I64" s="49"/>
    </row>
    <row r="65" spans="1:9" x14ac:dyDescent="0.3">
      <c r="A65" s="24"/>
      <c r="D65" s="15"/>
      <c r="E65" s="15"/>
      <c r="F65" s="15"/>
      <c r="G65" s="15"/>
      <c r="H65" s="15"/>
      <c r="I65" s="15"/>
    </row>
  </sheetData>
  <mergeCells count="3">
    <mergeCell ref="J21:K21"/>
    <mergeCell ref="J9:K13"/>
    <mergeCell ref="J14:K20"/>
  </mergeCells>
  <hyperlinks>
    <hyperlink ref="H10" r:id="rId1"/>
    <hyperlink ref="J21" r:id="rId2"/>
  </hyperlinks>
  <pageMargins left="0.23622047244094488" right="0.23622047244094488" top="0.27559055118110237" bottom="0.55118110236220474" header="0.31496062992125984" footer="0.31496062992125984"/>
  <pageSetup paperSize="9" fitToWidth="0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Blad1!$B$4:$B$7</xm:f>
          </x14:formula1>
          <xm:sqref>D14:D27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>
      <selection activeCell="B4" sqref="B4"/>
    </sheetView>
  </sheetViews>
  <sheetFormatPr defaultRowHeight="14.4" x14ac:dyDescent="0.3"/>
  <cols>
    <col min="2" max="2" width="37" customWidth="1"/>
  </cols>
  <sheetData>
    <row r="3" spans="2:2" x14ac:dyDescent="0.3">
      <c r="B3" t="s">
        <v>19</v>
      </c>
    </row>
    <row r="4" spans="2:2" x14ac:dyDescent="0.3">
      <c r="B4" t="s">
        <v>27</v>
      </c>
    </row>
    <row r="5" spans="2:2" x14ac:dyDescent="0.3">
      <c r="B5" t="s">
        <v>28</v>
      </c>
    </row>
    <row r="6" spans="2:2" x14ac:dyDescent="0.3">
      <c r="B6" t="s">
        <v>29</v>
      </c>
    </row>
    <row r="7" spans="2:2" x14ac:dyDescent="0.3">
      <c r="B7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Hersteldag groepsinschrijving</vt:lpstr>
      <vt:lpstr>Blad1</vt:lpstr>
      <vt:lpstr>'Hersteldag groepsinschrijving'!Afdrukbereik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Robin</cp:lastModifiedBy>
  <cp:lastPrinted>2014-04-14T12:43:43Z</cp:lastPrinted>
  <dcterms:created xsi:type="dcterms:W3CDTF">2014-03-03T14:36:19Z</dcterms:created>
  <dcterms:modified xsi:type="dcterms:W3CDTF">2021-11-22T06:32:10Z</dcterms:modified>
</cp:coreProperties>
</file>